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President-VPGC\Board of Trustees\Committees\Finance &amp; Administration (FAC)\Meeting Dockets\Oct 4, 2018\"/>
    </mc:Choice>
  </mc:AlternateContent>
  <bookViews>
    <workbookView xWindow="0" yWindow="0" windowWidth="23040" windowHeight="8640"/>
  </bookViews>
  <sheets>
    <sheet name="Portfolio Alloc Options" sheetId="1" r:id="rId1"/>
    <sheet name=" Performance Data" sheetId="2" r:id="rId2"/>
    <sheet name="ACWI Fact Sheet" sheetId="4" r:id="rId3"/>
    <sheet name="Western Asset Fact Sheet" sheetId="3" r:id="rId4"/>
    <sheet name="Vanguard Total Bond" sheetId="5" r:id="rId5"/>
    <sheet name="Vanguard Total Stock" sheetId="6" r:id="rId6"/>
    <sheet name="Vanguard Total Intl Stock" sheetId="8" r:id="rId7"/>
    <sheet name="Vanguard Federal MM" sheetId="7" r:id="rId8"/>
  </sheets>
  <externalReferences>
    <externalReference r:id="rId9"/>
    <externalReference r:id="rId10"/>
  </externalReferences>
  <definedNames>
    <definedName name="\C">#REF!</definedName>
    <definedName name="\D">#REF!</definedName>
    <definedName name="\F">#REF!</definedName>
    <definedName name="\J">#REF!</definedName>
    <definedName name="\M">#REF!</definedName>
    <definedName name="\N">#REF!</definedName>
    <definedName name="\T">'[1]Pooled Endow Summary'!#REF!</definedName>
    <definedName name="ACCTS">#REF!</definedName>
    <definedName name="BORDER2">#REF!</definedName>
    <definedName name="COUNT">#REF!</definedName>
    <definedName name="ENDOWSYS">#REF!</definedName>
    <definedName name="EXPORT">#REF!</definedName>
    <definedName name="FISCAL">#REF!</definedName>
    <definedName name="grandTotalEndRowNum">13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42611.618599537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IST1">#REF!</definedName>
    <definedName name="LIST10">#REF!</definedName>
    <definedName name="LIST11">#REF!</definedName>
    <definedName name="LIST13">#REF!</definedName>
    <definedName name="LIST2">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NO">#REF!</definedName>
    <definedName name="MACRO">'[1]Pooled Endow Summary'!#REF!</definedName>
    <definedName name="MACROS">#REF!</definedName>
    <definedName name="MENU">#REF!</definedName>
    <definedName name="OITRATE">[2]Input!$H$134</definedName>
    <definedName name="OWNERS">#REF!</definedName>
    <definedName name="OWNERS1">#REF!</definedName>
    <definedName name="OWNERS2">#REF!</definedName>
    <definedName name="_xlnm.Print_Area">#REF!</definedName>
    <definedName name="RATE">#REF!</definedName>
    <definedName name="RATE2">#REF!</definedName>
    <definedName name="RATE3">#REF!</definedName>
    <definedName name="RATE4">#REF!</definedName>
    <definedName name="RATE5">#REF!</definedName>
    <definedName name="SORT">#REF!</definedName>
    <definedName name="SORT2">#REF!</definedName>
    <definedName name="SORT3">#REF!</definedName>
    <definedName name="SORTCT">#REF!</definedName>
    <definedName name="SORTOWN">#REF!</definedName>
    <definedName name="STARTOWN">#REF!</definedName>
    <definedName name="TITLES">#REF!</definedName>
    <definedName name="TITLES2">#REF!</definedName>
    <definedName name="TOTAL">#REF!</definedName>
    <definedName name="TRNSLATE">#REF!</definedName>
    <definedName name="TTLUNITS">#REF!</definedName>
    <definedName name="VALUE1">#REF!</definedName>
    <definedName name="VALUE10">#REF!</definedName>
    <definedName name="VALUE11">#REF!</definedName>
    <definedName name="VALUE12">#REF!</definedName>
    <definedName name="VALUE14">#REF!</definedName>
    <definedName name="VALUE2">#REF!</definedName>
    <definedName name="VALUE3">#REF!</definedName>
    <definedName name="VALUE4">#REF!</definedName>
    <definedName name="VALUE5">#REF!</definedName>
    <definedName name="VALUE6">#REF!</definedName>
    <definedName name="VALUE7">#REF!</definedName>
    <definedName name="VALUE8">#REF!</definedName>
    <definedName name="VALUE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43" i="1"/>
  <c r="F42" i="1"/>
  <c r="D44" i="1"/>
  <c r="D43" i="1"/>
  <c r="D42" i="1"/>
  <c r="B44" i="1"/>
  <c r="B43" i="1"/>
  <c r="B42" i="1"/>
  <c r="F39" i="1" l="1"/>
  <c r="D39" i="1"/>
  <c r="B39" i="1"/>
  <c r="F38" i="1"/>
  <c r="D38" i="1"/>
  <c r="B38" i="1"/>
  <c r="F37" i="1"/>
  <c r="D37" i="1"/>
  <c r="B37" i="1"/>
  <c r="V96" i="3" l="1"/>
  <c r="F15" i="1" l="1"/>
  <c r="D15" i="1"/>
  <c r="B15" i="1"/>
  <c r="F14" i="1"/>
  <c r="D14" i="1"/>
  <c r="B13" i="1"/>
  <c r="B14" i="1"/>
  <c r="F13" i="1"/>
  <c r="D13" i="1"/>
</calcChain>
</file>

<file path=xl/sharedStrings.xml><?xml version="1.0" encoding="utf-8"?>
<sst xmlns="http://schemas.openxmlformats.org/spreadsheetml/2006/main" count="126" uniqueCount="97">
  <si>
    <t>BlackRock ACWI IMI B</t>
  </si>
  <si>
    <t>Benchmark - MSCI ACWI IMI Net</t>
  </si>
  <si>
    <t xml:space="preserve">Western Asset Core Plus Bond Fund </t>
  </si>
  <si>
    <t>Benchmark - Bloomberg Barclays Aggregate Index</t>
  </si>
  <si>
    <t>Cash</t>
  </si>
  <si>
    <t>Benchmark - 91 day T-Bill</t>
  </si>
  <si>
    <t>N/A</t>
  </si>
  <si>
    <t>3 Yr Avg</t>
  </si>
  <si>
    <t>5 Yr Avg</t>
  </si>
  <si>
    <t>10 Yr Avg</t>
  </si>
  <si>
    <t>Name</t>
  </si>
  <si>
    <t>Effective Date</t>
  </si>
  <si>
    <t>1 Month</t>
  </si>
  <si>
    <t>3 Month</t>
  </si>
  <si>
    <t>6 Month</t>
  </si>
  <si>
    <t>9 Month</t>
  </si>
  <si>
    <t>Fiscal YTD</t>
  </si>
  <si>
    <t>1 Year</t>
  </si>
  <si>
    <t>2 Year</t>
  </si>
  <si>
    <t>3 Year</t>
  </si>
  <si>
    <t>4 Year</t>
  </si>
  <si>
    <t>5 Year</t>
  </si>
  <si>
    <t>7 Year</t>
  </si>
  <si>
    <t>10 Year</t>
  </si>
  <si>
    <t>Since Incep.</t>
  </si>
  <si>
    <t>Inception Date</t>
  </si>
  <si>
    <t>JUN-2018</t>
  </si>
  <si>
    <t>-</t>
  </si>
  <si>
    <t>SOUE-BLACKROCK ACWI IMI-GLBCOR</t>
  </si>
  <si>
    <t>MSCI ACWI IMI NET</t>
  </si>
  <si>
    <t/>
  </si>
  <si>
    <t>SOUE-WESTERN ASSET-FICORE</t>
  </si>
  <si>
    <t>BBG BARC Agg Bd</t>
  </si>
  <si>
    <t>SOUE-CASH BALANCE-CSHBAL</t>
  </si>
  <si>
    <t>91 Day Treasury Bill</t>
  </si>
  <si>
    <r>
      <t xml:space="preserve">Portfolio A </t>
    </r>
    <r>
      <rPr>
        <sz val="11"/>
        <color theme="1"/>
        <rFont val="Calibri"/>
        <family val="2"/>
      </rPr>
      <t>¹</t>
    </r>
  </si>
  <si>
    <r>
      <t xml:space="preserve">Portfolio B </t>
    </r>
    <r>
      <rPr>
        <sz val="11"/>
        <color theme="1"/>
        <rFont val="Calibri"/>
        <family val="2"/>
      </rPr>
      <t>²</t>
    </r>
  </si>
  <si>
    <r>
      <t xml:space="preserve">Portfolio C </t>
    </r>
    <r>
      <rPr>
        <sz val="11"/>
        <color theme="1"/>
        <rFont val="Calibri"/>
        <family val="2"/>
      </rPr>
      <t>³</t>
    </r>
  </si>
  <si>
    <t>Notes</t>
  </si>
  <si>
    <t>¹ Portfolio A allocation is 55% global equities, 40% fixed income, 5% cash</t>
  </si>
  <si>
    <t>² Portfolio B allocation is 65% global equities, 30% fixed income, 5% cash</t>
  </si>
  <si>
    <t>³ Portfolio C allocation is 75% global equities, 20% fixed income, 5% cash</t>
  </si>
  <si>
    <t>Past performance is not a guarantee of future results.</t>
  </si>
  <si>
    <t>AAA</t>
  </si>
  <si>
    <t>AA</t>
  </si>
  <si>
    <t>A</t>
  </si>
  <si>
    <t>BBB</t>
  </si>
  <si>
    <t>Below BBB</t>
  </si>
  <si>
    <t>NR</t>
  </si>
  <si>
    <t>Fact sheet for the index fund managed for SOU is not available, managed similar to ETF</t>
  </si>
  <si>
    <t>ACWI_holdings tab represents actual SOU holdings</t>
  </si>
  <si>
    <t>Fees</t>
  </si>
  <si>
    <t>Oregon State Treasury Fees</t>
  </si>
  <si>
    <t xml:space="preserve">  Separate Account Management</t>
  </si>
  <si>
    <t>Annual</t>
  </si>
  <si>
    <t xml:space="preserve">  Cash Account</t>
  </si>
  <si>
    <t>USSE Administration Fee</t>
  </si>
  <si>
    <t xml:space="preserve">  Blackrock ACWI</t>
  </si>
  <si>
    <t>Sub Account Expense Ratios</t>
  </si>
  <si>
    <t>Vanguard Total Intl Stock ETF</t>
  </si>
  <si>
    <t>Vanguard Total Stock ETF</t>
  </si>
  <si>
    <t>Vanguard Total Bond ETF</t>
  </si>
  <si>
    <t>1 Yr</t>
  </si>
  <si>
    <t>Vanguard Total International Stock ETF</t>
  </si>
  <si>
    <t>FTSE Global All Cap ex-U.S. Index</t>
  </si>
  <si>
    <t>CRSP U.S. Total Market Index</t>
  </si>
  <si>
    <t>Vanguard Federal Money Market</t>
  </si>
  <si>
    <t>Vanguard Federal Money Market Fund</t>
  </si>
  <si>
    <t xml:space="preserve">  Western Asset Core Plus Bond</t>
  </si>
  <si>
    <t>Passively managed global equity portfolio.</t>
  </si>
  <si>
    <r>
      <t xml:space="preserve">Portfolio D </t>
    </r>
    <r>
      <rPr>
        <sz val="11"/>
        <color theme="1"/>
        <rFont val="Calibri"/>
        <family val="2"/>
      </rPr>
      <t>⁴</t>
    </r>
  </si>
  <si>
    <t>⁴ Portfolio D allocation is 40% U.S. equities, 15% international equities, 40% fixed income, 5% cash</t>
  </si>
  <si>
    <r>
      <t xml:space="preserve">Portfolio E </t>
    </r>
    <r>
      <rPr>
        <sz val="11"/>
        <color theme="1"/>
        <rFont val="Calibri"/>
        <family val="2"/>
      </rPr>
      <t>⁵</t>
    </r>
  </si>
  <si>
    <t>⁵ Portfolio E allocation is 47% U.S. equities, 18% international equities, 30% fixed income, 5% cash</t>
  </si>
  <si>
    <r>
      <t xml:space="preserve">Portfolio F </t>
    </r>
    <r>
      <rPr>
        <sz val="11"/>
        <color theme="1"/>
        <rFont val="Calibri"/>
        <family val="2"/>
      </rPr>
      <t>⁶</t>
    </r>
  </si>
  <si>
    <t>⁶ Portfolio F allocation is 54% U.S equities, 21% international equities, 20% fixed income, 5% cash</t>
  </si>
  <si>
    <r>
      <t xml:space="preserve">State Treasury Investment Options </t>
    </r>
    <r>
      <rPr>
        <b/>
        <sz val="11"/>
        <color theme="1"/>
        <rFont val="Calibri"/>
        <family val="2"/>
      </rPr>
      <t>⁷</t>
    </r>
  </si>
  <si>
    <r>
      <rPr>
        <sz val="9"/>
        <color theme="1"/>
        <rFont val="Calibri"/>
        <family val="2"/>
      </rPr>
      <t xml:space="preserve">⁷ </t>
    </r>
    <r>
      <rPr>
        <sz val="9"/>
        <color theme="1"/>
        <rFont val="Calibri"/>
        <family val="2"/>
        <scheme val="minor"/>
      </rPr>
      <t>Performance returns are presented net of sub account manager fees, gross of State Treasury fees, as of 6/30/18.</t>
    </r>
  </si>
  <si>
    <r>
      <t xml:space="preserve">Vanguard Investment Options </t>
    </r>
    <r>
      <rPr>
        <b/>
        <sz val="11"/>
        <color theme="1"/>
        <rFont val="Calibri"/>
        <family val="2"/>
      </rPr>
      <t>⁸</t>
    </r>
  </si>
  <si>
    <r>
      <rPr>
        <sz val="9"/>
        <color theme="1"/>
        <rFont val="Calibri"/>
        <family val="2"/>
      </rPr>
      <t xml:space="preserve">⁸ </t>
    </r>
    <r>
      <rPr>
        <sz val="9"/>
        <color theme="1"/>
        <rFont val="Calibri"/>
        <family val="2"/>
        <scheme val="minor"/>
      </rPr>
      <t>Performance returns are presented gross of sub account manager fees, as of 6/30/18.</t>
    </r>
  </si>
  <si>
    <t>¹ Monthly maintenance fee $10.  Add'l expenses depending upon service request.</t>
  </si>
  <si>
    <r>
      <t xml:space="preserve">$120 </t>
    </r>
    <r>
      <rPr>
        <sz val="11"/>
        <color indexed="8"/>
        <rFont val="Calibri"/>
        <family val="2"/>
      </rPr>
      <t>¹</t>
    </r>
  </si>
  <si>
    <t>Bloomberg Barclays U.S. Aggregate Float Adj Index</t>
  </si>
  <si>
    <t>Asset Allocated Portfolios</t>
  </si>
  <si>
    <t xml:space="preserve">  Vanguard Total Stock Market ETF</t>
  </si>
  <si>
    <t xml:space="preserve">  Vanguard Total International Stock ETF</t>
  </si>
  <si>
    <t xml:space="preserve">  Vanguard Total Bond Market ETF</t>
  </si>
  <si>
    <t xml:space="preserve">  Vanguard Federal Money Market</t>
  </si>
  <si>
    <r>
      <t xml:space="preserve">Net of fees </t>
    </r>
    <r>
      <rPr>
        <sz val="11"/>
        <color theme="1"/>
        <rFont val="Calibri"/>
        <family val="2"/>
      </rPr>
      <t>⁹</t>
    </r>
  </si>
  <si>
    <t>⁹ Performance returns have been adjusted to include sub account manager fees for comparison.</t>
  </si>
  <si>
    <t>Actively managed fixed income portfolio - share class I</t>
  </si>
  <si>
    <t xml:space="preserve"> Please note the disclosure below, this information is not to be distributed.  This fact sheet was prepared for the SOU Endowment as investors in the fund.</t>
  </si>
  <si>
    <t>Passively managed fixed income ETF</t>
  </si>
  <si>
    <t>Passively managed domestic equity ETF</t>
  </si>
  <si>
    <t>Government Money Market Fund</t>
  </si>
  <si>
    <t>Passively managed international equity ETF</t>
  </si>
  <si>
    <t>(awaiting confirmation from Blackrock for assets &lt; $1M)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</si>
</sst>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164" formatCode="0.0%"/>
    <numFmt numFmtId="165" formatCode="mmm\-yyyy"/>
    <numFmt numFmtId="166" formatCode="#,##0.000;\(#,##0.000\)"/>
    <numFmt numFmtId="167" formatCode="mm/dd/yyyy"/>
    <numFmt numFmtId="168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3" fillId="0" borderId="0"/>
  </cellStyleXfs>
  <cellXfs count="58">
    <xf numFmtId="0" fontId="0" fillId="0" borderId="0" xfId="0"/>
    <xf numFmtId="0" fontId="5" fillId="0" borderId="0" xfId="2"/>
    <xf numFmtId="0" fontId="6" fillId="0" borderId="0" xfId="2" applyFont="1"/>
    <xf numFmtId="0" fontId="3" fillId="3" borderId="0" xfId="2" applyFont="1" applyFill="1" applyAlignment="1">
      <alignment horizontal="left"/>
    </xf>
    <xf numFmtId="165" fontId="3" fillId="3" borderId="0" xfId="2" applyNumberFormat="1" applyFont="1" applyFill="1" applyAlignment="1">
      <alignment horizontal="center"/>
    </xf>
    <xf numFmtId="166" fontId="3" fillId="3" borderId="0" xfId="2" applyNumberFormat="1" applyFont="1" applyFill="1" applyAlignment="1">
      <alignment horizontal="center"/>
    </xf>
    <xf numFmtId="167" fontId="3" fillId="3" borderId="0" xfId="2" applyNumberFormat="1" applyFont="1" applyFill="1" applyAlignment="1">
      <alignment horizontal="center"/>
    </xf>
    <xf numFmtId="0" fontId="5" fillId="0" borderId="0" xfId="2" applyAlignment="1">
      <alignment horizontal="center"/>
    </xf>
    <xf numFmtId="168" fontId="5" fillId="0" borderId="0" xfId="2" applyNumberFormat="1" applyAlignment="1">
      <alignment horizontal="center"/>
    </xf>
    <xf numFmtId="0" fontId="5" fillId="0" borderId="0" xfId="2" applyFill="1" applyAlignment="1">
      <alignment horizontal="center"/>
    </xf>
    <xf numFmtId="168" fontId="5" fillId="0" borderId="0" xfId="2" applyNumberFormat="1" applyFill="1" applyAlignment="1">
      <alignment horizontal="center"/>
    </xf>
    <xf numFmtId="0" fontId="0" fillId="0" borderId="0" xfId="0" quotePrefix="1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0" fontId="5" fillId="0" borderId="0" xfId="2" applyNumberFormat="1" applyAlignment="1">
      <alignment horizontal="center"/>
    </xf>
    <xf numFmtId="2" fontId="5" fillId="0" borderId="0" xfId="2" applyNumberFormat="1" applyAlignment="1">
      <alignment horizontal="center"/>
    </xf>
    <xf numFmtId="2" fontId="5" fillId="0" borderId="0" xfId="2" applyNumberFormat="1" applyFill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164" fontId="0" fillId="2" borderId="0" xfId="1" applyNumberFormat="1" applyFont="1" applyFill="1" applyBorder="1"/>
    <xf numFmtId="164" fontId="0" fillId="2" borderId="0" xfId="1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7" xfId="0" applyFill="1" applyBorder="1"/>
    <xf numFmtId="0" fontId="4" fillId="2" borderId="6" xfId="0" applyFont="1" applyFill="1" applyBorder="1"/>
    <xf numFmtId="164" fontId="4" fillId="2" borderId="0" xfId="1" applyNumberFormat="1" applyFont="1" applyFill="1" applyBorder="1"/>
    <xf numFmtId="0" fontId="0" fillId="2" borderId="0" xfId="0" applyFill="1" applyBorder="1" applyAlignment="1">
      <alignment horizontal="right"/>
    </xf>
    <xf numFmtId="0" fontId="8" fillId="2" borderId="6" xfId="0" applyFont="1" applyFill="1" applyBorder="1"/>
    <xf numFmtId="0" fontId="9" fillId="2" borderId="0" xfId="0" applyFont="1" applyFill="1" applyBorder="1"/>
    <xf numFmtId="0" fontId="8" fillId="2" borderId="8" xfId="0" applyFont="1" applyFill="1" applyBorder="1"/>
    <xf numFmtId="0" fontId="9" fillId="2" borderId="9" xfId="0" applyFont="1" applyFill="1" applyBorder="1"/>
    <xf numFmtId="0" fontId="0" fillId="2" borderId="9" xfId="0" applyFill="1" applyBorder="1"/>
    <xf numFmtId="0" fontId="0" fillId="2" borderId="10" xfId="0" applyFill="1" applyBorder="1"/>
    <xf numFmtId="10" fontId="0" fillId="2" borderId="0" xfId="0" applyNumberFormat="1" applyFill="1" applyBorder="1"/>
    <xf numFmtId="0" fontId="4" fillId="2" borderId="0" xfId="0" applyFont="1" applyFill="1" applyBorder="1"/>
    <xf numFmtId="164" fontId="0" fillId="2" borderId="0" xfId="0" applyNumberFormat="1" applyFill="1" applyBorder="1"/>
    <xf numFmtId="164" fontId="4" fillId="2" borderId="0" xfId="0" applyNumberFormat="1" applyFont="1" applyFill="1" applyBorder="1"/>
    <xf numFmtId="0" fontId="10" fillId="0" borderId="1" xfId="2" applyFont="1" applyBorder="1" applyAlignment="1">
      <alignment horizontal="left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0" fontId="11" fillId="0" borderId="0" xfId="2" applyFont="1" applyAlignment="1">
      <alignment horizontal="left" indent="1"/>
    </xf>
    <xf numFmtId="165" fontId="11" fillId="0" borderId="0" xfId="2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167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left"/>
    </xf>
    <xf numFmtId="0" fontId="5" fillId="3" borderId="0" xfId="2" applyFill="1"/>
    <xf numFmtId="0" fontId="5" fillId="3" borderId="0" xfId="2" applyFill="1" applyAlignment="1">
      <alignment horizontal="center"/>
    </xf>
    <xf numFmtId="0" fontId="8" fillId="2" borderId="0" xfId="0" applyFont="1" applyFill="1" applyBorder="1"/>
    <xf numFmtId="6" fontId="5" fillId="0" borderId="0" xfId="2" applyNumberFormat="1" applyAlignment="1">
      <alignment horizontal="center"/>
    </xf>
    <xf numFmtId="0" fontId="13" fillId="0" borderId="0" xfId="2" applyFont="1"/>
    <xf numFmtId="0" fontId="8" fillId="2" borderId="0" xfId="0" applyFont="1" applyFill="1"/>
    <xf numFmtId="0" fontId="5" fillId="0" borderId="0" xfId="2" applyAlignment="1">
      <alignment horizontal="left"/>
    </xf>
  </cellXfs>
  <cellStyles count="4">
    <cellStyle name="Normal" xfId="0" builtinId="0"/>
    <cellStyle name="Normal 2" xfId="3"/>
    <cellStyle name="Normal 2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23</xdr:col>
      <xdr:colOff>21169</xdr:colOff>
      <xdr:row>50</xdr:row>
      <xdr:rowOff>174141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13523809" cy="8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50</xdr:row>
      <xdr:rowOff>99060</xdr:rowOff>
    </xdr:from>
    <xdr:to>
      <xdr:col>23</xdr:col>
      <xdr:colOff>350643</xdr:colOff>
      <xdr:row>101</xdr:row>
      <xdr:rowOff>76942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740" y="9243060"/>
          <a:ext cx="14257143" cy="93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101</xdr:row>
      <xdr:rowOff>76200</xdr:rowOff>
    </xdr:from>
    <xdr:to>
      <xdr:col>14</xdr:col>
      <xdr:colOff>559249</xdr:colOff>
      <xdr:row>106</xdr:row>
      <xdr:rowOff>9419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2220" y="18547080"/>
          <a:ext cx="6571429" cy="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601980</xdr:colOff>
      <xdr:row>1</xdr:row>
      <xdr:rowOff>128189</xdr:rowOff>
    </xdr:from>
    <xdr:to>
      <xdr:col>18</xdr:col>
      <xdr:colOff>552575</xdr:colOff>
      <xdr:row>40</xdr:row>
      <xdr:rowOff>97903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" y="311069"/>
          <a:ext cx="10923395" cy="7102034"/>
        </a:xfrm>
        <a:prstGeom prst="rect">
          <a:avLst/>
        </a:prstGeom>
      </xdr:spPr>
    </xdr:pic>
    <xdr:clientData/>
  </xdr:twoCellAnchor>
  <xdr:twoCellAnchor editAs="oneCell">
    <xdr:from>
      <xdr:col>1</xdr:col>
      <xdr:colOff>154112</xdr:colOff>
      <xdr:row>40</xdr:row>
      <xdr:rowOff>60960</xdr:rowOff>
    </xdr:from>
    <xdr:to>
      <xdr:col>18</xdr:col>
      <xdr:colOff>306855</xdr:colOff>
      <xdr:row>78</xdr:row>
      <xdr:rowOff>95989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712" y="7376160"/>
          <a:ext cx="10515943" cy="6984469"/>
        </a:xfrm>
        <a:prstGeom prst="rect">
          <a:avLst/>
        </a:prstGeom>
      </xdr:spPr>
    </xdr:pic>
    <xdr:clientData/>
  </xdr:twoCellAnchor>
  <xdr:twoCellAnchor editAs="oneCell">
    <xdr:from>
      <xdr:col>1</xdr:col>
      <xdr:colOff>137533</xdr:colOff>
      <xdr:row>79</xdr:row>
      <xdr:rowOff>53340</xdr:rowOff>
    </xdr:from>
    <xdr:to>
      <xdr:col>19</xdr:col>
      <xdr:colOff>421155</xdr:colOff>
      <xdr:row>119</xdr:row>
      <xdr:rowOff>76961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7133" y="14500860"/>
          <a:ext cx="11256422" cy="73388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601980</xdr:colOff>
      <xdr:row>3</xdr:row>
      <xdr:rowOff>129856</xdr:rowOff>
    </xdr:from>
    <xdr:to>
      <xdr:col>22</xdr:col>
      <xdr:colOff>17447</xdr:colOff>
      <xdr:row>30</xdr:row>
      <xdr:rowOff>159333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180" y="678496"/>
          <a:ext cx="11607467" cy="4967237"/>
        </a:xfrm>
        <a:prstGeom prst="rect">
          <a:avLst/>
        </a:prstGeom>
      </xdr:spPr>
    </xdr:pic>
    <xdr:clientData/>
  </xdr:twoCellAnchor>
  <xdr:twoCellAnchor editAs="oneCell">
    <xdr:from>
      <xdr:col>2</xdr:col>
      <xdr:colOff>599226</xdr:colOff>
      <xdr:row>30</xdr:row>
      <xdr:rowOff>175260</xdr:rowOff>
    </xdr:from>
    <xdr:to>
      <xdr:col>23</xdr:col>
      <xdr:colOff>105056</xdr:colOff>
      <xdr:row>76</xdr:row>
      <xdr:rowOff>818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8426" y="5661660"/>
          <a:ext cx="12307430" cy="8238038"/>
        </a:xfrm>
        <a:prstGeom prst="rect">
          <a:avLst/>
        </a:prstGeom>
      </xdr:spPr>
    </xdr:pic>
    <xdr:clientData/>
  </xdr:twoCellAnchor>
  <xdr:twoCellAnchor editAs="oneCell">
    <xdr:from>
      <xdr:col>3</xdr:col>
      <xdr:colOff>134123</xdr:colOff>
      <xdr:row>75</xdr:row>
      <xdr:rowOff>167640</xdr:rowOff>
    </xdr:from>
    <xdr:to>
      <xdr:col>23</xdr:col>
      <xdr:colOff>268893</xdr:colOff>
      <xdr:row>118</xdr:row>
      <xdr:rowOff>46609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2923" y="13883640"/>
          <a:ext cx="12326770" cy="7742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589105</xdr:colOff>
      <xdr:row>50</xdr:row>
      <xdr:rowOff>12236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11561905" cy="8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167640</xdr:colOff>
      <xdr:row>49</xdr:row>
      <xdr:rowOff>152400</xdr:rowOff>
    </xdr:from>
    <xdr:to>
      <xdr:col>20</xdr:col>
      <xdr:colOff>394764</xdr:colOff>
      <xdr:row>97</xdr:row>
      <xdr:rowOff>164636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" y="8930640"/>
          <a:ext cx="11809524" cy="8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21</xdr:col>
      <xdr:colOff>493714</xdr:colOff>
      <xdr:row>146</xdr:row>
      <xdr:rowOff>12236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7739360"/>
          <a:ext cx="12685714" cy="8790476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146</xdr:row>
      <xdr:rowOff>83820</xdr:rowOff>
    </xdr:from>
    <xdr:to>
      <xdr:col>20</xdr:col>
      <xdr:colOff>276661</xdr:colOff>
      <xdr:row>162</xdr:row>
      <xdr:rowOff>176788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6280" y="26601420"/>
          <a:ext cx="11752381" cy="3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21</xdr:col>
      <xdr:colOff>427047</xdr:colOff>
      <xdr:row>35</xdr:row>
      <xdr:rowOff>98293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12619047" cy="61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20</xdr:col>
      <xdr:colOff>417600</xdr:colOff>
      <xdr:row>81</xdr:row>
      <xdr:rowOff>122781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583680"/>
          <a:ext cx="12000000" cy="83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81</xdr:row>
      <xdr:rowOff>83820</xdr:rowOff>
    </xdr:from>
    <xdr:to>
      <xdr:col>20</xdr:col>
      <xdr:colOff>427152</xdr:colOff>
      <xdr:row>129</xdr:row>
      <xdr:rowOff>162723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4897100"/>
          <a:ext cx="11780952" cy="8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129540</xdr:colOff>
      <xdr:row>129</xdr:row>
      <xdr:rowOff>68580</xdr:rowOff>
    </xdr:from>
    <xdr:to>
      <xdr:col>19</xdr:col>
      <xdr:colOff>604359</xdr:colOff>
      <xdr:row>151</xdr:row>
      <xdr:rowOff>169029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140" y="23660100"/>
          <a:ext cx="11447619" cy="41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22</xdr:col>
      <xdr:colOff>341257</xdr:colOff>
      <xdr:row>30</xdr:row>
      <xdr:rowOff>22217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13142857" cy="51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30</xdr:row>
      <xdr:rowOff>0</xdr:rowOff>
    </xdr:from>
    <xdr:to>
      <xdr:col>20</xdr:col>
      <xdr:colOff>156707</xdr:colOff>
      <xdr:row>57</xdr:row>
      <xdr:rowOff>119383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" y="5303520"/>
          <a:ext cx="11266667" cy="50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464820</xdr:colOff>
      <xdr:row>57</xdr:row>
      <xdr:rowOff>144780</xdr:rowOff>
    </xdr:from>
    <xdr:to>
      <xdr:col>21</xdr:col>
      <xdr:colOff>549010</xdr:colOff>
      <xdr:row>99</xdr:row>
      <xdr:rowOff>101915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4420" y="10386060"/>
          <a:ext cx="12276190" cy="7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99</xdr:row>
      <xdr:rowOff>91440</xdr:rowOff>
    </xdr:from>
    <xdr:to>
      <xdr:col>20</xdr:col>
      <xdr:colOff>257656</xdr:colOff>
      <xdr:row>127</xdr:row>
      <xdr:rowOff>123181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9180" y="18013680"/>
          <a:ext cx="11390476" cy="51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%20and%20Internal%20Bank\Investment%20Manager\ENDOW\Enddst15\OSU%202015\OSU%20Endowval15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reasury%20and%20Internal%20Bank\x%20Investment%20Management\Earnings%20Distribution%20PUF\2018%20Distributions\Q2%20FY18\2018%202Q%20Earnings%20Distribution%20Workshee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oled Endow Summary"/>
      <sheetName val="Monthly Mkt Values"/>
      <sheetName val="OSU Land Grant Endow"/>
      <sheetName val="OSU Endow "/>
      <sheetName val="PUF Unit Value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Balances Raw Data"/>
      <sheetName val="Unit Values"/>
      <sheetName val="Report"/>
      <sheetName val="Cover Letter Table"/>
      <sheetName val="ER"/>
      <sheetName val="Entry Prep"/>
      <sheetName val="Adjustment for &quot;C1&quot;"/>
      <sheetName val="GL Entries Cht C"/>
      <sheetName val="GL Entries Cht D"/>
      <sheetName val="GL Entries Cht E"/>
      <sheetName val="GL Entries Cht F"/>
      <sheetName val="GL Entries Cht G"/>
      <sheetName val="GL Entries Cht H"/>
      <sheetName val="Ask For Index"/>
      <sheetName val="Banner Screen Shots of 940015"/>
      <sheetName val="APR17-Current"/>
      <sheetName val="CBF"/>
      <sheetName val="Sep 2017"/>
      <sheetName val="Oct 2017"/>
      <sheetName val="Nov 2017"/>
      <sheetName val="Sch of Cal Bal Qtr Avg BV"/>
      <sheetName val="SCB-Sep '17"/>
      <sheetName val="SCB-Oct '17"/>
      <sheetName val="SCB-Nov '17"/>
      <sheetName val="OIT PUF M2M"/>
    </sheetNames>
    <sheetDataSet>
      <sheetData sheetId="0">
        <row r="134">
          <cell r="H134">
            <v>1.8756599999999998E-2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A47" sqref="A47"/>
    </sheetView>
  </sheetViews>
  <sheetFormatPr defaultRowHeight="14.4" x14ac:dyDescent="0.3"/>
  <cols>
    <col min="1" max="1" width="42.77734375" customWidth="1"/>
    <col min="2" max="2" width="9.5546875" bestFit="1" customWidth="1"/>
    <col min="3" max="3" width="2" customWidth="1"/>
    <col min="5" max="5" width="2" customWidth="1"/>
    <col min="7" max="7" width="2" customWidth="1"/>
    <col min="9" max="9" width="2" customWidth="1"/>
    <col min="11" max="11" width="2" customWidth="1"/>
  </cols>
  <sheetData>
    <row r="1" spans="1:12" ht="15" thickBot="1" x14ac:dyDescent="0.35">
      <c r="A1" s="13"/>
      <c r="B1" s="14"/>
      <c r="C1" s="14"/>
      <c r="D1" s="14"/>
      <c r="E1" s="14"/>
      <c r="F1" s="14"/>
      <c r="G1" s="14"/>
      <c r="H1" s="14"/>
      <c r="I1" s="13"/>
      <c r="J1" s="13"/>
      <c r="K1" s="13"/>
      <c r="L1" s="13"/>
    </row>
    <row r="2" spans="1:12" x14ac:dyDescent="0.3">
      <c r="A2" s="19" t="s">
        <v>76</v>
      </c>
      <c r="B2" s="20" t="s">
        <v>62</v>
      </c>
      <c r="C2" s="20"/>
      <c r="D2" s="20" t="s">
        <v>7</v>
      </c>
      <c r="E2" s="20"/>
      <c r="F2" s="20" t="s">
        <v>8</v>
      </c>
      <c r="G2" s="20"/>
      <c r="H2" s="20" t="s">
        <v>9</v>
      </c>
      <c r="I2" s="21"/>
      <c r="J2" s="22"/>
      <c r="K2" s="13"/>
      <c r="L2" s="13"/>
    </row>
    <row r="3" spans="1:12" x14ac:dyDescent="0.3">
      <c r="A3" s="23" t="s">
        <v>0</v>
      </c>
      <c r="B3" s="24">
        <v>0.11406675476951213</v>
      </c>
      <c r="C3" s="24"/>
      <c r="D3" s="24">
        <v>8.6647279450688564E-2</v>
      </c>
      <c r="E3" s="24"/>
      <c r="F3" s="24">
        <v>9.9426463096738166E-2</v>
      </c>
      <c r="G3" s="24"/>
      <c r="H3" s="25" t="s">
        <v>6</v>
      </c>
      <c r="I3" s="26"/>
      <c r="J3" s="27"/>
      <c r="K3" s="13"/>
      <c r="L3" s="13"/>
    </row>
    <row r="4" spans="1:12" x14ac:dyDescent="0.3">
      <c r="A4" s="28" t="s">
        <v>1</v>
      </c>
      <c r="B4" s="29">
        <v>0.11143881510741703</v>
      </c>
      <c r="C4" s="29"/>
      <c r="D4" s="29">
        <v>8.3383699214896773E-2</v>
      </c>
      <c r="E4" s="29"/>
      <c r="F4" s="29">
        <v>9.597047687721437E-2</v>
      </c>
      <c r="G4" s="29"/>
      <c r="H4" s="29">
        <v>6.1408989755775127E-2</v>
      </c>
      <c r="I4" s="26"/>
      <c r="J4" s="27"/>
      <c r="K4" s="13"/>
      <c r="L4" s="13"/>
    </row>
    <row r="5" spans="1:12" x14ac:dyDescent="0.3">
      <c r="A5" s="23"/>
      <c r="B5" s="24"/>
      <c r="C5" s="24"/>
      <c r="D5" s="24"/>
      <c r="E5" s="24"/>
      <c r="F5" s="24"/>
      <c r="G5" s="24"/>
      <c r="H5" s="24"/>
      <c r="I5" s="26"/>
      <c r="J5" s="27"/>
      <c r="K5" s="13"/>
      <c r="L5" s="13"/>
    </row>
    <row r="6" spans="1:12" x14ac:dyDescent="0.3">
      <c r="A6" s="23" t="s">
        <v>2</v>
      </c>
      <c r="B6" s="24">
        <v>-3.7777550076372778E-3</v>
      </c>
      <c r="C6" s="24"/>
      <c r="D6" s="24">
        <v>3.324608452942452E-2</v>
      </c>
      <c r="E6" s="24"/>
      <c r="F6" s="24">
        <v>3.791692078322887E-2</v>
      </c>
      <c r="G6" s="24"/>
      <c r="H6" s="24">
        <v>6.0595692072170478E-2</v>
      </c>
      <c r="I6" s="26"/>
      <c r="J6" s="27"/>
      <c r="K6" s="13"/>
      <c r="L6" s="13"/>
    </row>
    <row r="7" spans="1:12" x14ac:dyDescent="0.3">
      <c r="A7" s="28" t="s">
        <v>3</v>
      </c>
      <c r="B7" s="29">
        <v>-3.969192644355057E-3</v>
      </c>
      <c r="C7" s="29"/>
      <c r="D7" s="29">
        <v>1.7196541491302505E-2</v>
      </c>
      <c r="E7" s="29"/>
      <c r="F7" s="29">
        <v>2.2727035053013676E-2</v>
      </c>
      <c r="G7" s="29"/>
      <c r="H7" s="29">
        <v>3.7201076333342999E-2</v>
      </c>
      <c r="I7" s="26"/>
      <c r="J7" s="27"/>
      <c r="K7" s="13"/>
      <c r="L7" s="13"/>
    </row>
    <row r="8" spans="1:12" x14ac:dyDescent="0.3">
      <c r="A8" s="23"/>
      <c r="B8" s="24"/>
      <c r="C8" s="24"/>
      <c r="D8" s="24"/>
      <c r="E8" s="24"/>
      <c r="F8" s="24"/>
      <c r="G8" s="24"/>
      <c r="H8" s="24"/>
      <c r="I8" s="26"/>
      <c r="J8" s="27"/>
      <c r="K8" s="13"/>
      <c r="L8" s="13"/>
    </row>
    <row r="9" spans="1:12" x14ac:dyDescent="0.3">
      <c r="A9" s="23" t="s">
        <v>4</v>
      </c>
      <c r="B9" s="24">
        <v>1.7000000000000001E-2</v>
      </c>
      <c r="C9" s="24"/>
      <c r="D9" s="24">
        <v>1.2E-2</v>
      </c>
      <c r="E9" s="24"/>
      <c r="F9" s="24">
        <v>8.9999999999999993E-3</v>
      </c>
      <c r="G9" s="24"/>
      <c r="H9" s="24">
        <v>8.9999999999999993E-3</v>
      </c>
      <c r="I9" s="26"/>
      <c r="J9" s="27"/>
      <c r="K9" s="13"/>
      <c r="L9" s="13"/>
    </row>
    <row r="10" spans="1:12" x14ac:dyDescent="0.3">
      <c r="A10" s="28" t="s">
        <v>5</v>
      </c>
      <c r="B10" s="29">
        <v>1.4E-2</v>
      </c>
      <c r="C10" s="29"/>
      <c r="D10" s="29">
        <v>7.0000000000000001E-3</v>
      </c>
      <c r="E10" s="29"/>
      <c r="F10" s="29">
        <v>4.0000000000000001E-3</v>
      </c>
      <c r="G10" s="29"/>
      <c r="H10" s="29">
        <v>4.0000000000000001E-3</v>
      </c>
      <c r="I10" s="26"/>
      <c r="J10" s="27"/>
      <c r="K10" s="13"/>
      <c r="L10" s="13"/>
    </row>
    <row r="11" spans="1:12" x14ac:dyDescent="0.3">
      <c r="A11" s="23"/>
      <c r="B11" s="26"/>
      <c r="C11" s="26"/>
      <c r="D11" s="26"/>
      <c r="E11" s="26"/>
      <c r="F11" s="26"/>
      <c r="G11" s="26"/>
      <c r="H11" s="26"/>
      <c r="I11" s="26"/>
      <c r="J11" s="27"/>
      <c r="K11" s="13"/>
      <c r="L11" s="13"/>
    </row>
    <row r="12" spans="1:12" x14ac:dyDescent="0.3">
      <c r="A12" s="23" t="s">
        <v>83</v>
      </c>
      <c r="B12" s="26"/>
      <c r="C12" s="26"/>
      <c r="D12" s="26"/>
      <c r="E12" s="26"/>
      <c r="F12" s="26"/>
      <c r="G12" s="26"/>
      <c r="H12" s="26"/>
      <c r="I12" s="26"/>
      <c r="J12" s="27"/>
      <c r="K12" s="13"/>
      <c r="L12" s="13"/>
    </row>
    <row r="13" spans="1:12" x14ac:dyDescent="0.3">
      <c r="A13" s="23" t="s">
        <v>35</v>
      </c>
      <c r="B13" s="24">
        <f>($B$3*0.55)+($B$6*0.4)+($B$9*0.05)</f>
        <v>6.2075613120176759E-2</v>
      </c>
      <c r="C13" s="26"/>
      <c r="D13" s="24">
        <f>($D$3*0.55)+($D$6*0.4)+($D$9*0.05)</f>
        <v>6.1554437509648528E-2</v>
      </c>
      <c r="E13" s="26"/>
      <c r="F13" s="24">
        <f>($F$3*0.55)+($F$6*0.4)+($F$9*0.05)</f>
        <v>7.0301323016497552E-2</v>
      </c>
      <c r="G13" s="26"/>
      <c r="H13" s="30" t="s">
        <v>6</v>
      </c>
      <c r="I13" s="26"/>
      <c r="J13" s="27"/>
      <c r="K13" s="13"/>
      <c r="L13" s="13"/>
    </row>
    <row r="14" spans="1:12" x14ac:dyDescent="0.3">
      <c r="A14" s="23" t="s">
        <v>36</v>
      </c>
      <c r="B14" s="24">
        <f>($B$3*0.65)+($B$6*0.3)+($B$9*0.05)</f>
        <v>7.3860064097891698E-2</v>
      </c>
      <c r="C14" s="26"/>
      <c r="D14" s="24">
        <f>($D$3*0.65)+($D$6*0.3)+($D$9*0.05)</f>
        <v>6.6894557001774921E-2</v>
      </c>
      <c r="E14" s="26"/>
      <c r="F14" s="24">
        <f>($F$3*0.65)+($F$6*0.3)+($F$9*0.05)</f>
        <v>7.6452277247848477E-2</v>
      </c>
      <c r="G14" s="26"/>
      <c r="H14" s="30" t="s">
        <v>6</v>
      </c>
      <c r="I14" s="26"/>
      <c r="J14" s="27"/>
      <c r="K14" s="13"/>
      <c r="L14" s="13"/>
    </row>
    <row r="15" spans="1:12" x14ac:dyDescent="0.3">
      <c r="A15" s="23" t="s">
        <v>37</v>
      </c>
      <c r="B15" s="24">
        <f>($B$3*0.75)+($B$6*0.2)+($B$9*0.05)</f>
        <v>8.564451507560665E-2</v>
      </c>
      <c r="C15" s="26"/>
      <c r="D15" s="24">
        <f>($D$3*0.75)+($D$6*0.2)+($D$9*0.05)</f>
        <v>7.2234676493901334E-2</v>
      </c>
      <c r="E15" s="26"/>
      <c r="F15" s="24">
        <f>($F$3*0.75)+($F$6*0.2)+($F$9*0.05)</f>
        <v>8.2603231479199402E-2</v>
      </c>
      <c r="G15" s="26"/>
      <c r="H15" s="30" t="s">
        <v>6</v>
      </c>
      <c r="I15" s="26"/>
      <c r="J15" s="27"/>
      <c r="K15" s="13"/>
      <c r="L15" s="13"/>
    </row>
    <row r="16" spans="1:12" x14ac:dyDescent="0.3">
      <c r="A16" s="23"/>
      <c r="B16" s="26"/>
      <c r="C16" s="26"/>
      <c r="D16" s="26"/>
      <c r="E16" s="26"/>
      <c r="F16" s="26"/>
      <c r="G16" s="26"/>
      <c r="H16" s="26"/>
      <c r="I16" s="26"/>
      <c r="J16" s="27"/>
      <c r="K16" s="13"/>
      <c r="L16" s="13"/>
    </row>
    <row r="17" spans="1:12" x14ac:dyDescent="0.3">
      <c r="A17" s="23" t="s">
        <v>38</v>
      </c>
      <c r="B17" s="26"/>
      <c r="C17" s="26"/>
      <c r="D17" s="26"/>
      <c r="E17" s="26"/>
      <c r="F17" s="26"/>
      <c r="G17" s="26"/>
      <c r="H17" s="26"/>
      <c r="I17" s="26"/>
      <c r="J17" s="27"/>
      <c r="K17" s="13"/>
      <c r="L17" s="13"/>
    </row>
    <row r="18" spans="1:12" x14ac:dyDescent="0.3">
      <c r="A18" s="31" t="s">
        <v>39</v>
      </c>
      <c r="B18" s="32"/>
      <c r="C18" s="32"/>
      <c r="D18" s="32"/>
      <c r="E18" s="32"/>
      <c r="F18" s="32"/>
      <c r="G18" s="32"/>
      <c r="H18" s="32"/>
      <c r="I18" s="26"/>
      <c r="J18" s="27"/>
      <c r="K18" s="13"/>
      <c r="L18" s="13"/>
    </row>
    <row r="19" spans="1:12" x14ac:dyDescent="0.3">
      <c r="A19" s="31" t="s">
        <v>40</v>
      </c>
      <c r="B19" s="32"/>
      <c r="C19" s="32"/>
      <c r="D19" s="32"/>
      <c r="E19" s="32"/>
      <c r="F19" s="32"/>
      <c r="G19" s="32"/>
      <c r="H19" s="32"/>
      <c r="I19" s="26"/>
      <c r="J19" s="27"/>
      <c r="K19" s="13"/>
      <c r="L19" s="13"/>
    </row>
    <row r="20" spans="1:12" ht="15" thickBot="1" x14ac:dyDescent="0.35">
      <c r="A20" s="33" t="s">
        <v>41</v>
      </c>
      <c r="B20" s="34"/>
      <c r="C20" s="34"/>
      <c r="D20" s="34"/>
      <c r="E20" s="34"/>
      <c r="F20" s="34"/>
      <c r="G20" s="34"/>
      <c r="H20" s="34"/>
      <c r="I20" s="35"/>
      <c r="J20" s="36"/>
      <c r="K20" s="13"/>
      <c r="L20" s="13"/>
    </row>
    <row r="21" spans="1:12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5" thickBot="1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3">
      <c r="A23" s="19" t="s">
        <v>78</v>
      </c>
      <c r="B23" s="20" t="s">
        <v>62</v>
      </c>
      <c r="C23" s="20"/>
      <c r="D23" s="20" t="s">
        <v>7</v>
      </c>
      <c r="E23" s="20"/>
      <c r="F23" s="20" t="s">
        <v>8</v>
      </c>
      <c r="G23" s="20"/>
      <c r="H23" s="20" t="s">
        <v>9</v>
      </c>
      <c r="I23" s="21"/>
      <c r="J23" s="22"/>
      <c r="K23" s="13"/>
      <c r="L23" s="13"/>
    </row>
    <row r="24" spans="1:12" x14ac:dyDescent="0.3">
      <c r="A24" s="23" t="s">
        <v>60</v>
      </c>
      <c r="B24" s="39">
        <v>0.14849999999999999</v>
      </c>
      <c r="C24" s="39"/>
      <c r="D24" s="39">
        <v>0.1159</v>
      </c>
      <c r="E24" s="39"/>
      <c r="F24" s="39">
        <v>0.1328</v>
      </c>
      <c r="G24" s="39"/>
      <c r="H24" s="39">
        <v>0.10340000000000001</v>
      </c>
      <c r="I24" s="26"/>
      <c r="J24" s="27"/>
      <c r="K24" s="13"/>
      <c r="L24" s="13"/>
    </row>
    <row r="25" spans="1:12" x14ac:dyDescent="0.3">
      <c r="A25" s="28" t="s">
        <v>65</v>
      </c>
      <c r="B25" s="40">
        <v>0.14829999999999999</v>
      </c>
      <c r="C25" s="40"/>
      <c r="D25" s="40">
        <v>0.11600000000000001</v>
      </c>
      <c r="E25" s="40"/>
      <c r="F25" s="40">
        <v>0.1328</v>
      </c>
      <c r="G25" s="40"/>
      <c r="H25" s="40">
        <v>0.1033</v>
      </c>
      <c r="I25" s="26"/>
      <c r="J25" s="27"/>
      <c r="K25" s="13"/>
      <c r="L25" s="13"/>
    </row>
    <row r="26" spans="1:12" x14ac:dyDescent="0.3">
      <c r="A26" s="23"/>
      <c r="B26" s="26"/>
      <c r="C26" s="26"/>
      <c r="D26" s="26"/>
      <c r="E26" s="26"/>
      <c r="F26" s="26"/>
      <c r="G26" s="26"/>
      <c r="H26" s="26"/>
      <c r="I26" s="26"/>
      <c r="J26" s="27"/>
      <c r="K26" s="13"/>
      <c r="L26" s="13"/>
    </row>
    <row r="27" spans="1:12" x14ac:dyDescent="0.3">
      <c r="A27" s="23" t="s">
        <v>63</v>
      </c>
      <c r="B27" s="39">
        <v>7.0499999999999993E-2</v>
      </c>
      <c r="C27" s="39"/>
      <c r="D27" s="39">
        <v>5.3600000000000002E-2</v>
      </c>
      <c r="E27" s="39"/>
      <c r="F27" s="39">
        <v>6.4500000000000002E-2</v>
      </c>
      <c r="G27" s="26"/>
      <c r="H27" s="30" t="s">
        <v>6</v>
      </c>
      <c r="I27" s="26"/>
      <c r="J27" s="27"/>
      <c r="K27" s="13"/>
      <c r="L27" s="13"/>
    </row>
    <row r="28" spans="1:12" x14ac:dyDescent="0.3">
      <c r="A28" s="28" t="s">
        <v>64</v>
      </c>
      <c r="B28" s="40">
        <v>7.5800000000000006E-2</v>
      </c>
      <c r="C28" s="40"/>
      <c r="D28" s="40">
        <v>5.4699999999999999E-2</v>
      </c>
      <c r="E28" s="40"/>
      <c r="F28" s="40">
        <v>6.54E-2</v>
      </c>
      <c r="G28" s="38"/>
      <c r="H28" s="40">
        <v>2.7699999999999999E-2</v>
      </c>
      <c r="I28" s="26"/>
      <c r="J28" s="27"/>
      <c r="K28" s="13"/>
      <c r="L28" s="13"/>
    </row>
    <row r="29" spans="1:12" x14ac:dyDescent="0.3">
      <c r="A29" s="23"/>
      <c r="B29" s="37"/>
      <c r="C29" s="26"/>
      <c r="D29" s="37"/>
      <c r="E29" s="26"/>
      <c r="F29" s="37"/>
      <c r="G29" s="26"/>
      <c r="H29" s="37"/>
      <c r="I29" s="26"/>
      <c r="J29" s="27"/>
      <c r="K29" s="13"/>
      <c r="L29" s="13"/>
    </row>
    <row r="30" spans="1:12" x14ac:dyDescent="0.3">
      <c r="A30" s="23" t="s">
        <v>61</v>
      </c>
      <c r="B30" s="39">
        <v>-6.0000000000000001E-3</v>
      </c>
      <c r="C30" s="39"/>
      <c r="D30" s="39">
        <v>1.7000000000000001E-2</v>
      </c>
      <c r="E30" s="39"/>
      <c r="F30" s="39">
        <v>2.1999999999999999E-2</v>
      </c>
      <c r="G30" s="39"/>
      <c r="H30" s="39">
        <v>3.6200000000000003E-2</v>
      </c>
      <c r="I30" s="26"/>
      <c r="J30" s="27"/>
      <c r="K30" s="13"/>
      <c r="L30" s="13"/>
    </row>
    <row r="31" spans="1:12" x14ac:dyDescent="0.3">
      <c r="A31" s="28" t="s">
        <v>82</v>
      </c>
      <c r="B31" s="40">
        <v>-4.4999999999999997E-3</v>
      </c>
      <c r="C31" s="40"/>
      <c r="D31" s="40">
        <v>1.7399999999999999E-2</v>
      </c>
      <c r="E31" s="40"/>
      <c r="F31" s="40">
        <v>2.2599999999999999E-2</v>
      </c>
      <c r="G31" s="40"/>
      <c r="H31" s="40">
        <v>3.7400000000000003E-2</v>
      </c>
      <c r="I31" s="26"/>
      <c r="J31" s="27"/>
      <c r="K31" s="13"/>
      <c r="L31" s="13"/>
    </row>
    <row r="32" spans="1:12" x14ac:dyDescent="0.3">
      <c r="A32" s="23"/>
      <c r="B32" s="26"/>
      <c r="C32" s="26"/>
      <c r="D32" s="26"/>
      <c r="E32" s="26"/>
      <c r="F32" s="26"/>
      <c r="G32" s="26"/>
      <c r="H32" s="26"/>
      <c r="I32" s="26"/>
      <c r="J32" s="27"/>
      <c r="K32" s="13"/>
      <c r="L32" s="13"/>
    </row>
    <row r="33" spans="1:12" x14ac:dyDescent="0.3">
      <c r="A33" s="23" t="s">
        <v>67</v>
      </c>
      <c r="B33" s="39">
        <v>1.34E-2</v>
      </c>
      <c r="C33" s="39"/>
      <c r="D33" s="39">
        <v>6.7999999999999996E-3</v>
      </c>
      <c r="E33" s="39"/>
      <c r="F33" s="39">
        <v>4.1000000000000003E-3</v>
      </c>
      <c r="G33" s="39"/>
      <c r="H33" s="39">
        <v>3.3999999999999998E-3</v>
      </c>
      <c r="I33" s="26"/>
      <c r="J33" s="27"/>
      <c r="K33" s="13"/>
      <c r="L33" s="13"/>
    </row>
    <row r="34" spans="1:12" x14ac:dyDescent="0.3">
      <c r="A34" s="28" t="s">
        <v>5</v>
      </c>
      <c r="B34" s="29">
        <v>1.4E-2</v>
      </c>
      <c r="C34" s="29"/>
      <c r="D34" s="29">
        <v>7.0000000000000001E-3</v>
      </c>
      <c r="E34" s="29"/>
      <c r="F34" s="29">
        <v>4.0000000000000001E-3</v>
      </c>
      <c r="G34" s="29"/>
      <c r="H34" s="29">
        <v>4.0000000000000001E-3</v>
      </c>
      <c r="I34" s="26"/>
      <c r="J34" s="27"/>
      <c r="K34" s="13"/>
      <c r="L34" s="13"/>
    </row>
    <row r="35" spans="1:12" x14ac:dyDescent="0.3">
      <c r="A35" s="23"/>
      <c r="B35" s="26"/>
      <c r="C35" s="26"/>
      <c r="D35" s="26"/>
      <c r="E35" s="26"/>
      <c r="F35" s="26"/>
      <c r="G35" s="26"/>
      <c r="H35" s="26"/>
      <c r="I35" s="26"/>
      <c r="J35" s="27"/>
      <c r="K35" s="13"/>
      <c r="L35" s="13"/>
    </row>
    <row r="36" spans="1:12" x14ac:dyDescent="0.3">
      <c r="A36" s="23" t="s">
        <v>83</v>
      </c>
      <c r="B36" s="26"/>
      <c r="C36" s="26"/>
      <c r="D36" s="26"/>
      <c r="E36" s="26"/>
      <c r="F36" s="26"/>
      <c r="G36" s="26"/>
      <c r="H36" s="26"/>
      <c r="I36" s="26"/>
      <c r="J36" s="27"/>
      <c r="K36" s="13"/>
      <c r="L36" s="13"/>
    </row>
    <row r="37" spans="1:12" x14ac:dyDescent="0.3">
      <c r="A37" s="23" t="s">
        <v>70</v>
      </c>
      <c r="B37" s="24">
        <f>($B$24*0.4)+($B$27*0.15)+($B$30*0.4)+($B$33*0.05)</f>
        <v>6.8245E-2</v>
      </c>
      <c r="C37" s="39"/>
      <c r="D37" s="24">
        <f>($D$24*0.4)+($D$27*0.15)+($D$30*0.4)+($D$33*0.05)</f>
        <v>6.1540000000000004E-2</v>
      </c>
      <c r="E37" s="39"/>
      <c r="F37" s="24">
        <f>($F$24*0.4)+($F$27*0.15)+($F$30*0.4)+($F$33*0.05)</f>
        <v>7.1800000000000003E-2</v>
      </c>
      <c r="G37" s="37"/>
      <c r="H37" s="25" t="s">
        <v>6</v>
      </c>
      <c r="I37" s="26"/>
      <c r="J37" s="27"/>
      <c r="K37" s="13"/>
      <c r="L37" s="13"/>
    </row>
    <row r="38" spans="1:12" x14ac:dyDescent="0.3">
      <c r="A38" s="23" t="s">
        <v>72</v>
      </c>
      <c r="B38" s="24">
        <f>($B$24*0.47)+($B$27*0.18)+($B$30*0.3)+($B$33*0.05)</f>
        <v>8.1354999999999997E-2</v>
      </c>
      <c r="C38" s="39"/>
      <c r="D38" s="24">
        <f>($D$24*0.47)+($D$27*0.18)+($D$30*0.3)+($D$33*0.05)</f>
        <v>6.9561000000000012E-2</v>
      </c>
      <c r="E38" s="39"/>
      <c r="F38" s="24">
        <f>($F$24*0.47)+($F$27*0.18)+($F$30*0.3)+($F$33*0.05)</f>
        <v>8.0830999999999986E-2</v>
      </c>
      <c r="G38" s="37"/>
      <c r="H38" s="25" t="s">
        <v>6</v>
      </c>
      <c r="I38" s="26"/>
      <c r="J38" s="27"/>
      <c r="K38" s="13"/>
      <c r="L38" s="13"/>
    </row>
    <row r="39" spans="1:12" x14ac:dyDescent="0.3">
      <c r="A39" s="23" t="s">
        <v>74</v>
      </c>
      <c r="B39" s="24">
        <f>($B$24*0.54)+($B$27*0.21)+($B$30*0.2)+($B$33*0.05)</f>
        <v>9.4464999999999993E-2</v>
      </c>
      <c r="C39" s="39"/>
      <c r="D39" s="24">
        <f>($D$24*0.54)+($D$27*0.21)+($D$30*0.2)+($D$33*0.05)</f>
        <v>7.7582000000000012E-2</v>
      </c>
      <c r="E39" s="39"/>
      <c r="F39" s="24">
        <f>($F$24*0.54)+($F$27*0.21)+($F$30*0.2)+($F$33*0.05)</f>
        <v>8.9862000000000011E-2</v>
      </c>
      <c r="G39" s="37"/>
      <c r="H39" s="25" t="s">
        <v>6</v>
      </c>
      <c r="I39" s="26"/>
      <c r="J39" s="27"/>
      <c r="K39" s="13"/>
      <c r="L39" s="13"/>
    </row>
    <row r="40" spans="1:12" x14ac:dyDescent="0.3">
      <c r="A40" s="23"/>
      <c r="B40" s="26"/>
      <c r="C40" s="26"/>
      <c r="D40" s="26"/>
      <c r="E40" s="26"/>
      <c r="F40" s="26"/>
      <c r="G40" s="26"/>
      <c r="H40" s="26"/>
      <c r="I40" s="26"/>
      <c r="J40" s="27"/>
      <c r="K40" s="13"/>
      <c r="L40" s="13"/>
    </row>
    <row r="41" spans="1:12" x14ac:dyDescent="0.3">
      <c r="A41" s="23" t="s">
        <v>88</v>
      </c>
      <c r="B41" s="26"/>
      <c r="C41" s="26"/>
      <c r="D41" s="26"/>
      <c r="E41" s="26"/>
      <c r="F41" s="26"/>
      <c r="G41" s="26"/>
      <c r="H41" s="26"/>
      <c r="I41" s="26"/>
      <c r="J41" s="27"/>
      <c r="K41" s="13"/>
      <c r="L41" s="13"/>
    </row>
    <row r="42" spans="1:12" x14ac:dyDescent="0.3">
      <c r="A42" s="23" t="s">
        <v>70</v>
      </c>
      <c r="B42" s="24">
        <f>($B$24*0.4)+($B$27*0.15)+($B$30*0.4)+($B$33*0.05)-' Performance Data'!B29-' Performance Data'!B30-' Performance Data'!B31</f>
        <v>6.5544999999999992E-2</v>
      </c>
      <c r="C42" s="26"/>
      <c r="D42" s="24">
        <f>($D$24*0.4)+($D$27*0.15)+($D$30*0.4)+($D$33*0.05)-' Performance Data'!B29-' Performance Data'!B30-' Performance Data'!B31</f>
        <v>5.884000000000001E-2</v>
      </c>
      <c r="E42" s="39"/>
      <c r="F42" s="24">
        <f>($F$24*0.4)+($F$27*0.15)+($F$30*0.4)+($F$33*0.05)-' Performance Data'!B29-' Performance Data'!B30-' Performance Data'!B31</f>
        <v>6.9099999999999995E-2</v>
      </c>
      <c r="G42" s="37"/>
      <c r="H42" s="25" t="s">
        <v>6</v>
      </c>
      <c r="I42" s="26"/>
      <c r="J42" s="27"/>
      <c r="K42" s="13"/>
      <c r="L42" s="13"/>
    </row>
    <row r="43" spans="1:12" x14ac:dyDescent="0.3">
      <c r="A43" s="23" t="s">
        <v>72</v>
      </c>
      <c r="B43" s="24">
        <f>($B$24*0.47)+($B$27*0.18)+($B$30*0.3)+($B$33*0.05)-' Performance Data'!B29-' Performance Data'!B30-' Performance Data'!B31</f>
        <v>7.8654999999999989E-2</v>
      </c>
      <c r="C43" s="26"/>
      <c r="D43" s="24">
        <f>($D$24*0.47)+($D$27*0.18)+($D$30*0.3)+($D$33*0.05)-' Performance Data'!B29-' Performance Data'!B30-' Performance Data'!B31</f>
        <v>6.6861000000000004E-2</v>
      </c>
      <c r="E43" s="39"/>
      <c r="F43" s="24">
        <f>($F$24*0.47)+($F$27*0.18)+($F$30*0.3)+($F$33*0.05)-' Performance Data'!B29-' Performance Data'!B30-' Performance Data'!B31</f>
        <v>7.8130999999999978E-2</v>
      </c>
      <c r="G43" s="37"/>
      <c r="H43" s="25" t="s">
        <v>6</v>
      </c>
      <c r="I43" s="26"/>
      <c r="J43" s="27"/>
      <c r="K43" s="13"/>
      <c r="L43" s="13"/>
    </row>
    <row r="44" spans="1:12" x14ac:dyDescent="0.3">
      <c r="A44" s="23" t="s">
        <v>74</v>
      </c>
      <c r="B44" s="24">
        <f>($B$24*0.54)+($B$27*0.21)+($B$30*0.2)+($B$33*0.05)-' Performance Data'!B29-' Performance Data'!B30-' Performance Data'!B31</f>
        <v>9.1764999999999985E-2</v>
      </c>
      <c r="C44" s="26"/>
      <c r="D44" s="24">
        <f>($D$24*0.54)+($D$27*0.21)+($D$30*0.2)+($D$33*0.05)-' Performance Data'!B29-' Performance Data'!B30-' Performance Data'!B31</f>
        <v>7.4882000000000004E-2</v>
      </c>
      <c r="E44" s="39"/>
      <c r="F44" s="24">
        <f>($F$24*0.54)+($F$27*0.21)+($F$30*0.2)+($F$33*0.05)-' Performance Data'!B29-' Performance Data'!B30-' Performance Data'!B31</f>
        <v>8.7162000000000003E-2</v>
      </c>
      <c r="G44" s="37"/>
      <c r="H44" s="25" t="s">
        <v>6</v>
      </c>
      <c r="I44" s="26"/>
      <c r="J44" s="27"/>
      <c r="K44" s="13"/>
      <c r="L44" s="13"/>
    </row>
    <row r="45" spans="1:12" x14ac:dyDescent="0.3">
      <c r="A45" s="23"/>
      <c r="B45" s="26"/>
      <c r="C45" s="26"/>
      <c r="D45" s="26"/>
      <c r="E45" s="26"/>
      <c r="F45" s="26"/>
      <c r="G45" s="26"/>
      <c r="H45" s="26"/>
      <c r="I45" s="26"/>
      <c r="J45" s="27"/>
      <c r="K45" s="13"/>
      <c r="L45" s="13"/>
    </row>
    <row r="46" spans="1:12" x14ac:dyDescent="0.3">
      <c r="A46" s="23" t="s">
        <v>38</v>
      </c>
      <c r="B46" s="26"/>
      <c r="C46" s="26"/>
      <c r="D46" s="26"/>
      <c r="E46" s="26"/>
      <c r="F46" s="26"/>
      <c r="G46" s="26"/>
      <c r="H46" s="26"/>
      <c r="I46" s="26"/>
      <c r="J46" s="27"/>
      <c r="K46" s="13"/>
      <c r="L46" s="13"/>
    </row>
    <row r="47" spans="1:12" x14ac:dyDescent="0.3">
      <c r="A47" s="31" t="s">
        <v>71</v>
      </c>
      <c r="B47" s="26"/>
      <c r="C47" s="26"/>
      <c r="D47" s="26"/>
      <c r="E47" s="26"/>
      <c r="F47" s="26"/>
      <c r="G47" s="26"/>
      <c r="H47" s="26"/>
      <c r="I47" s="26"/>
      <c r="J47" s="27"/>
      <c r="K47" s="13"/>
      <c r="L47" s="13"/>
    </row>
    <row r="48" spans="1:12" x14ac:dyDescent="0.3">
      <c r="A48" s="31" t="s">
        <v>73</v>
      </c>
      <c r="B48" s="26"/>
      <c r="C48" s="26"/>
      <c r="D48" s="26"/>
      <c r="E48" s="26"/>
      <c r="F48" s="26"/>
      <c r="G48" s="26"/>
      <c r="H48" s="26"/>
      <c r="I48" s="26"/>
      <c r="J48" s="27"/>
      <c r="K48" s="13"/>
      <c r="L48" s="13"/>
    </row>
    <row r="49" spans="1:12" ht="15" thickBot="1" x14ac:dyDescent="0.35">
      <c r="A49" s="33" t="s">
        <v>75</v>
      </c>
      <c r="B49" s="35"/>
      <c r="C49" s="35"/>
      <c r="D49" s="35"/>
      <c r="E49" s="35"/>
      <c r="F49" s="35"/>
      <c r="G49" s="35"/>
      <c r="H49" s="35"/>
      <c r="I49" s="35"/>
      <c r="J49" s="36"/>
      <c r="K49" s="13"/>
      <c r="L49" s="13"/>
    </row>
    <row r="50" spans="1:12" x14ac:dyDescent="0.3">
      <c r="A50" s="53"/>
      <c r="B50" s="26"/>
      <c r="C50" s="26"/>
      <c r="D50" s="26"/>
      <c r="E50" s="26"/>
      <c r="F50" s="26"/>
      <c r="G50" s="26"/>
      <c r="H50" s="26"/>
      <c r="I50" s="26"/>
      <c r="J50" s="26"/>
      <c r="K50" s="13"/>
      <c r="L50" s="13"/>
    </row>
    <row r="51" spans="1:12" x14ac:dyDescent="0.3">
      <c r="A51" s="15" t="s">
        <v>77</v>
      </c>
      <c r="B51" s="15"/>
      <c r="C51" s="15"/>
      <c r="D51" s="15"/>
      <c r="E51" s="15"/>
      <c r="F51" s="15"/>
      <c r="G51" s="15"/>
      <c r="H51" s="15"/>
      <c r="I51" s="13"/>
      <c r="J51" s="13"/>
      <c r="K51" s="13"/>
      <c r="L51" s="13"/>
    </row>
    <row r="52" spans="1:12" x14ac:dyDescent="0.3">
      <c r="A52" s="15" t="s">
        <v>79</v>
      </c>
      <c r="B52" s="15"/>
      <c r="C52" s="15"/>
      <c r="D52" s="15"/>
      <c r="E52" s="15"/>
      <c r="F52" s="15"/>
      <c r="G52" s="15"/>
      <c r="H52" s="15"/>
      <c r="I52" s="13"/>
      <c r="J52" s="13"/>
      <c r="K52" s="13"/>
      <c r="L52" s="13"/>
    </row>
    <row r="53" spans="1:12" x14ac:dyDescent="0.3">
      <c r="A53" s="56" t="s">
        <v>89</v>
      </c>
      <c r="B53" s="15"/>
      <c r="C53" s="15"/>
      <c r="D53" s="15"/>
      <c r="E53" s="15"/>
      <c r="F53" s="15"/>
      <c r="G53" s="15"/>
      <c r="H53" s="15"/>
      <c r="I53" s="13"/>
      <c r="J53" s="13"/>
      <c r="K53" s="13"/>
      <c r="L53" s="13"/>
    </row>
    <row r="54" spans="1:12" x14ac:dyDescent="0.3">
      <c r="A54" s="15" t="s">
        <v>42</v>
      </c>
      <c r="B54" s="15"/>
      <c r="C54" s="15"/>
      <c r="D54" s="15"/>
      <c r="E54" s="15"/>
      <c r="F54" s="15"/>
      <c r="G54" s="15"/>
      <c r="H54" s="15"/>
      <c r="I54" s="13"/>
      <c r="J54" s="13"/>
      <c r="K54" s="13"/>
      <c r="L54" s="13"/>
    </row>
    <row r="55" spans="1:12" x14ac:dyDescent="0.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</sheetData>
  <pageMargins left="0.45" right="0.4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4"/>
  <sheetViews>
    <sheetView workbookViewId="0">
      <selection activeCell="E22" sqref="E22"/>
    </sheetView>
  </sheetViews>
  <sheetFormatPr defaultColWidth="8.88671875" defaultRowHeight="14.4" x14ac:dyDescent="0.3"/>
  <cols>
    <col min="1" max="1" width="39.33203125" style="1" customWidth="1"/>
    <col min="2" max="2" width="12.33203125" style="7" customWidth="1"/>
    <col min="3" max="3" width="9.44140625" style="7" customWidth="1"/>
    <col min="4" max="4" width="9.44140625" style="9" customWidth="1"/>
    <col min="5" max="6" width="9.44140625" style="7" customWidth="1"/>
    <col min="7" max="7" width="9.44140625" style="9" customWidth="1"/>
    <col min="8" max="9" width="9.44140625" style="7" customWidth="1"/>
    <col min="10" max="10" width="9.44140625" style="9" customWidth="1"/>
    <col min="11" max="11" width="9.44140625" style="7" customWidth="1"/>
    <col min="12" max="12" width="9.44140625" style="9" customWidth="1"/>
    <col min="13" max="13" width="9.44140625" style="7" customWidth="1"/>
    <col min="14" max="14" width="9.44140625" style="9" customWidth="1"/>
    <col min="15" max="15" width="9.44140625" style="7" customWidth="1"/>
    <col min="16" max="16" width="16.109375" style="1" customWidth="1"/>
    <col min="17" max="16384" width="8.88671875" style="1"/>
  </cols>
  <sheetData>
    <row r="1" spans="1:16" ht="27.6" x14ac:dyDescent="0.3">
      <c r="A1" s="41" t="s">
        <v>10</v>
      </c>
      <c r="B1" s="42" t="s">
        <v>11</v>
      </c>
      <c r="C1" s="43" t="s">
        <v>12</v>
      </c>
      <c r="D1" s="44" t="s">
        <v>13</v>
      </c>
      <c r="E1" s="43" t="s">
        <v>14</v>
      </c>
      <c r="F1" s="43" t="s">
        <v>15</v>
      </c>
      <c r="G1" s="44" t="s">
        <v>16</v>
      </c>
      <c r="H1" s="43" t="s">
        <v>17</v>
      </c>
      <c r="I1" s="43" t="s">
        <v>18</v>
      </c>
      <c r="J1" s="44" t="s">
        <v>19</v>
      </c>
      <c r="K1" s="43" t="s">
        <v>20</v>
      </c>
      <c r="L1" s="44" t="s">
        <v>21</v>
      </c>
      <c r="M1" s="43" t="s">
        <v>22</v>
      </c>
      <c r="N1" s="44" t="s">
        <v>23</v>
      </c>
      <c r="O1" s="43" t="s">
        <v>24</v>
      </c>
      <c r="P1" s="42" t="s">
        <v>25</v>
      </c>
    </row>
    <row r="2" spans="1:16" x14ac:dyDescent="0.3">
      <c r="A2" s="50" t="s">
        <v>28</v>
      </c>
      <c r="B2" s="46" t="s">
        <v>26</v>
      </c>
      <c r="C2" s="47">
        <v>-0.57336100000000001</v>
      </c>
      <c r="D2" s="48">
        <v>0.87749392400566184</v>
      </c>
      <c r="E2" s="47">
        <v>-5.284773110192828E-2</v>
      </c>
      <c r="F2" s="47">
        <v>5.7246082305273731</v>
      </c>
      <c r="G2" s="48">
        <v>11.406675476951213</v>
      </c>
      <c r="H2" s="47">
        <v>11.406675476951213</v>
      </c>
      <c r="I2" s="47">
        <v>15.337256978682744</v>
      </c>
      <c r="J2" s="48">
        <v>8.6647279450688561</v>
      </c>
      <c r="K2" s="47">
        <v>6.7239919261875345</v>
      </c>
      <c r="L2" s="48">
        <v>9.9426463096738171</v>
      </c>
      <c r="M2" s="47">
        <v>8.4389073221558615</v>
      </c>
      <c r="N2" s="48" t="s">
        <v>27</v>
      </c>
      <c r="O2" s="47">
        <v>9.0883279655384825</v>
      </c>
      <c r="P2" s="49">
        <v>40482</v>
      </c>
    </row>
    <row r="3" spans="1:16" x14ac:dyDescent="0.3">
      <c r="A3" s="45" t="s">
        <v>29</v>
      </c>
      <c r="B3" s="46" t="s">
        <v>26</v>
      </c>
      <c r="C3" s="47">
        <v>-0.60024127336999999</v>
      </c>
      <c r="D3" s="48">
        <v>0.72355886753524046</v>
      </c>
      <c r="E3" s="47">
        <v>-0.17778254296734131</v>
      </c>
      <c r="F3" s="47">
        <v>5.5334222819211822</v>
      </c>
      <c r="G3" s="48">
        <v>11.143881510741704</v>
      </c>
      <c r="H3" s="47">
        <v>11.143881510741704</v>
      </c>
      <c r="I3" s="47">
        <v>15.010843339578493</v>
      </c>
      <c r="J3" s="48">
        <v>8.3383699214896776</v>
      </c>
      <c r="K3" s="47">
        <v>6.4048500263465042</v>
      </c>
      <c r="L3" s="48">
        <v>9.597047687721437</v>
      </c>
      <c r="M3" s="47">
        <v>8.0852850064582888</v>
      </c>
      <c r="N3" s="48">
        <v>6.140898975577513</v>
      </c>
      <c r="O3" s="47" t="s">
        <v>30</v>
      </c>
      <c r="P3" s="49">
        <v>25569</v>
      </c>
    </row>
    <row r="4" spans="1:16" x14ac:dyDescent="0.3">
      <c r="A4" s="50"/>
      <c r="B4" s="46"/>
      <c r="C4" s="47"/>
      <c r="D4" s="48"/>
      <c r="E4" s="47"/>
      <c r="F4" s="47"/>
      <c r="G4" s="48"/>
      <c r="H4" s="47"/>
      <c r="I4" s="47"/>
      <c r="J4" s="48"/>
      <c r="K4" s="47"/>
      <c r="L4" s="48"/>
      <c r="M4" s="47"/>
      <c r="N4" s="48"/>
      <c r="O4" s="47"/>
      <c r="P4" s="49"/>
    </row>
    <row r="5" spans="1:16" x14ac:dyDescent="0.3">
      <c r="A5" s="50" t="s">
        <v>31</v>
      </c>
      <c r="B5" s="46" t="s">
        <v>26</v>
      </c>
      <c r="C5" s="47">
        <v>-0.38630999999999999</v>
      </c>
      <c r="D5" s="48">
        <v>-1.2694433906274127</v>
      </c>
      <c r="E5" s="47">
        <v>-2.6104634141490988</v>
      </c>
      <c r="F5" s="47">
        <v>-2.1569216923139942</v>
      </c>
      <c r="G5" s="48">
        <v>-0.37777550076372779</v>
      </c>
      <c r="H5" s="47">
        <v>-0.37777550076372779</v>
      </c>
      <c r="I5" s="47">
        <v>1.7249809684969575</v>
      </c>
      <c r="J5" s="48">
        <v>3.324608452942452</v>
      </c>
      <c r="K5" s="47">
        <v>3.0453568015057879</v>
      </c>
      <c r="L5" s="48">
        <v>3.7916920783228871</v>
      </c>
      <c r="M5" s="47">
        <v>4.042589884572438</v>
      </c>
      <c r="N5" s="48">
        <v>6.0595692072170477</v>
      </c>
      <c r="O5" s="47">
        <v>5.5863725698618145</v>
      </c>
      <c r="P5" s="49">
        <v>37377</v>
      </c>
    </row>
    <row r="6" spans="1:16" x14ac:dyDescent="0.3">
      <c r="A6" s="45" t="s">
        <v>32</v>
      </c>
      <c r="B6" s="46" t="s">
        <v>26</v>
      </c>
      <c r="C6" s="47">
        <v>-0.12299431789</v>
      </c>
      <c r="D6" s="48">
        <v>-0.15832151110062304</v>
      </c>
      <c r="E6" s="47">
        <v>-1.6168182747878175</v>
      </c>
      <c r="F6" s="47">
        <v>-1.2349659647832327</v>
      </c>
      <c r="G6" s="48">
        <v>-0.39691926443550574</v>
      </c>
      <c r="H6" s="47">
        <v>-0.39691926443550574</v>
      </c>
      <c r="I6" s="47">
        <v>-0.3558435370679654</v>
      </c>
      <c r="J6" s="48">
        <v>1.7196541491302504</v>
      </c>
      <c r="K6" s="47">
        <v>1.7542500810709294</v>
      </c>
      <c r="L6" s="48">
        <v>2.2727035053013678</v>
      </c>
      <c r="M6" s="47">
        <v>2.5686965758463747</v>
      </c>
      <c r="N6" s="48">
        <v>3.7201076333342997</v>
      </c>
      <c r="O6" s="47" t="s">
        <v>30</v>
      </c>
      <c r="P6" s="49">
        <v>27729</v>
      </c>
    </row>
    <row r="7" spans="1:16" x14ac:dyDescent="0.3">
      <c r="A7" s="50"/>
      <c r="B7" s="46"/>
      <c r="C7" s="47"/>
      <c r="D7" s="48"/>
      <c r="E7" s="47"/>
      <c r="F7" s="47"/>
      <c r="G7" s="48"/>
      <c r="H7" s="47"/>
      <c r="I7" s="47"/>
      <c r="J7" s="48"/>
      <c r="K7" s="47"/>
      <c r="L7" s="48"/>
      <c r="M7" s="47"/>
      <c r="N7" s="48"/>
      <c r="O7" s="47"/>
      <c r="P7" s="49"/>
    </row>
    <row r="8" spans="1:16" x14ac:dyDescent="0.3">
      <c r="A8" s="50" t="s">
        <v>33</v>
      </c>
      <c r="B8" s="46" t="s">
        <v>26</v>
      </c>
      <c r="C8" s="47">
        <v>0.149784</v>
      </c>
      <c r="D8" s="48">
        <v>0.54919468769203172</v>
      </c>
      <c r="E8" s="47">
        <v>0.82253080732301342</v>
      </c>
      <c r="F8" s="47">
        <v>1.0803111995550247</v>
      </c>
      <c r="G8" s="48">
        <v>1.4671649710971455</v>
      </c>
      <c r="H8" s="47">
        <v>1.4671649710971455</v>
      </c>
      <c r="I8" s="47">
        <v>1.2999176948673989</v>
      </c>
      <c r="J8" s="48">
        <v>1.1735781230945714</v>
      </c>
      <c r="K8" s="47">
        <v>1.0041531561918577</v>
      </c>
      <c r="L8" s="48">
        <v>0.96034624245704636</v>
      </c>
      <c r="M8" s="47">
        <v>0.89441068539159707</v>
      </c>
      <c r="N8" s="48">
        <v>0.95388606605708925</v>
      </c>
      <c r="O8" s="47">
        <v>1.5847870884804234</v>
      </c>
      <c r="P8" s="49">
        <v>38930</v>
      </c>
    </row>
    <row r="9" spans="1:16" x14ac:dyDescent="0.3">
      <c r="A9" s="45" t="s">
        <v>34</v>
      </c>
      <c r="B9" s="46" t="s">
        <v>26</v>
      </c>
      <c r="C9" s="47">
        <v>0.16821384505</v>
      </c>
      <c r="D9" s="48">
        <v>0.45226845663789433</v>
      </c>
      <c r="E9" s="47">
        <v>0.80849137833868867</v>
      </c>
      <c r="F9" s="47">
        <v>1.0945969970394425</v>
      </c>
      <c r="G9" s="48">
        <v>1.3621831555765276</v>
      </c>
      <c r="H9" s="47">
        <v>1.3621831555765276</v>
      </c>
      <c r="I9" s="47">
        <v>0.92354511444580512</v>
      </c>
      <c r="J9" s="48">
        <v>0.67846063208353247</v>
      </c>
      <c r="K9" s="47">
        <v>0.51395338946550262</v>
      </c>
      <c r="L9" s="48">
        <v>0.42193489781814775</v>
      </c>
      <c r="M9" s="47">
        <v>0.32536143773910847</v>
      </c>
      <c r="N9" s="48">
        <v>0.35443913198439181</v>
      </c>
      <c r="O9" s="47" t="s">
        <v>30</v>
      </c>
      <c r="P9" s="49">
        <v>28491</v>
      </c>
    </row>
    <row r="10" spans="1:16" x14ac:dyDescent="0.3">
      <c r="A10" s="50"/>
      <c r="B10" s="46"/>
      <c r="C10" s="47"/>
      <c r="D10" s="48"/>
      <c r="E10" s="47"/>
      <c r="F10" s="47"/>
      <c r="G10" s="48"/>
      <c r="H10" s="47"/>
      <c r="I10" s="47"/>
      <c r="J10" s="48"/>
      <c r="K10" s="47"/>
      <c r="L10" s="48"/>
      <c r="M10" s="47"/>
      <c r="N10" s="48"/>
      <c r="O10" s="47"/>
      <c r="P10" s="49"/>
    </row>
    <row r="11" spans="1:16" x14ac:dyDescent="0.3">
      <c r="A11" s="3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3" spans="1:16" x14ac:dyDescent="0.3">
      <c r="A13" s="1" t="s">
        <v>59</v>
      </c>
      <c r="H13" s="17">
        <v>7.05</v>
      </c>
      <c r="I13" s="17"/>
      <c r="J13" s="18">
        <v>5.36</v>
      </c>
      <c r="K13" s="17"/>
      <c r="L13" s="18">
        <v>6.45</v>
      </c>
      <c r="M13" s="17"/>
      <c r="N13" s="18">
        <v>0</v>
      </c>
    </row>
    <row r="14" spans="1:16" x14ac:dyDescent="0.3">
      <c r="A14" s="1" t="s">
        <v>60</v>
      </c>
      <c r="H14" s="17">
        <v>14.85</v>
      </c>
      <c r="I14" s="17"/>
      <c r="J14" s="18">
        <v>11.59</v>
      </c>
      <c r="K14" s="17"/>
      <c r="L14" s="18">
        <v>13.28</v>
      </c>
      <c r="M14" s="17"/>
      <c r="N14" s="18">
        <v>0</v>
      </c>
    </row>
    <row r="15" spans="1:16" x14ac:dyDescent="0.3">
      <c r="A15" s="1" t="s">
        <v>61</v>
      </c>
      <c r="H15" s="17">
        <v>-0.6</v>
      </c>
      <c r="I15" s="17"/>
      <c r="J15" s="18">
        <v>1.7</v>
      </c>
      <c r="K15" s="17"/>
      <c r="L15" s="18">
        <v>2.2000000000000002</v>
      </c>
      <c r="M15" s="17"/>
      <c r="N15" s="18">
        <v>3.62</v>
      </c>
    </row>
    <row r="16" spans="1:16" x14ac:dyDescent="0.3">
      <c r="A16" s="1" t="s">
        <v>66</v>
      </c>
      <c r="H16" s="7">
        <v>1.34</v>
      </c>
      <c r="J16" s="9">
        <v>0.68</v>
      </c>
      <c r="L16" s="9">
        <v>0.41</v>
      </c>
      <c r="N16" s="9">
        <v>0.34</v>
      </c>
    </row>
    <row r="18" spans="1:16" x14ac:dyDescent="0.3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1"/>
    </row>
    <row r="20" spans="1:16" x14ac:dyDescent="0.3">
      <c r="A20" s="2" t="s">
        <v>51</v>
      </c>
      <c r="B20" s="7" t="s">
        <v>54</v>
      </c>
    </row>
    <row r="21" spans="1:16" x14ac:dyDescent="0.3">
      <c r="A21" s="2" t="s">
        <v>52</v>
      </c>
      <c r="B21" s="1"/>
      <c r="D21" s="10"/>
      <c r="E21" s="8"/>
      <c r="F21" s="8"/>
      <c r="G21" s="10"/>
      <c r="H21" s="8"/>
    </row>
    <row r="22" spans="1:16" x14ac:dyDescent="0.3">
      <c r="A22" s="1" t="s">
        <v>53</v>
      </c>
      <c r="B22" s="16">
        <v>2.5000000000000001E-4</v>
      </c>
    </row>
    <row r="23" spans="1:16" x14ac:dyDescent="0.3">
      <c r="A23" s="1" t="s">
        <v>55</v>
      </c>
      <c r="B23" s="54" t="s">
        <v>81</v>
      </c>
    </row>
    <row r="24" spans="1:16" x14ac:dyDescent="0.3">
      <c r="A24" s="2" t="s">
        <v>56</v>
      </c>
      <c r="B24" s="54">
        <v>5000</v>
      </c>
    </row>
    <row r="25" spans="1:16" x14ac:dyDescent="0.3">
      <c r="A25" s="2" t="s">
        <v>58</v>
      </c>
    </row>
    <row r="26" spans="1:16" x14ac:dyDescent="0.3">
      <c r="A26" s="1" t="s">
        <v>57</v>
      </c>
      <c r="B26" s="16">
        <v>5.9999999999999995E-4</v>
      </c>
      <c r="C26" s="57" t="s">
        <v>96</v>
      </c>
    </row>
    <row r="27" spans="1:16" x14ac:dyDescent="0.3">
      <c r="A27" s="1" t="s">
        <v>68</v>
      </c>
      <c r="B27" s="16">
        <v>4.4999999999999997E-3</v>
      </c>
    </row>
    <row r="28" spans="1:16" x14ac:dyDescent="0.3">
      <c r="A28" s="1" t="s">
        <v>84</v>
      </c>
      <c r="B28" s="16">
        <v>4.0000000000000002E-4</v>
      </c>
    </row>
    <row r="29" spans="1:16" x14ac:dyDescent="0.3">
      <c r="A29" s="1" t="s">
        <v>85</v>
      </c>
      <c r="B29" s="16">
        <v>1.1000000000000001E-3</v>
      </c>
    </row>
    <row r="30" spans="1:16" x14ac:dyDescent="0.3">
      <c r="A30" s="1" t="s">
        <v>86</v>
      </c>
      <c r="B30" s="16">
        <v>5.0000000000000001E-4</v>
      </c>
    </row>
    <row r="31" spans="1:16" x14ac:dyDescent="0.3">
      <c r="A31" s="1" t="s">
        <v>87</v>
      </c>
      <c r="B31" s="16">
        <v>1.1000000000000001E-3</v>
      </c>
    </row>
    <row r="34" spans="1:1" x14ac:dyDescent="0.3">
      <c r="A34" s="55" t="s">
        <v>80</v>
      </c>
    </row>
  </sheetData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workbookViewId="0">
      <selection activeCell="E2" sqref="E2"/>
    </sheetView>
  </sheetViews>
  <sheetFormatPr defaultRowHeight="14.4" x14ac:dyDescent="0.3"/>
  <cols>
    <col min="4" max="4" width="10.21875" customWidth="1"/>
  </cols>
  <sheetData>
    <row r="1" spans="1:15" x14ac:dyDescent="0.3">
      <c r="A1" s="12" t="s">
        <v>69</v>
      </c>
      <c r="E1" s="12" t="s">
        <v>91</v>
      </c>
      <c r="F1" s="12"/>
      <c r="G1" s="12"/>
      <c r="H1" s="12"/>
      <c r="I1" s="12"/>
      <c r="J1" s="12"/>
      <c r="K1" s="12"/>
      <c r="L1" s="12"/>
      <c r="M1" s="12"/>
      <c r="N1" s="12"/>
      <c r="O1" s="12"/>
    </row>
    <row r="88" spans="24:24" x14ac:dyDescent="0.3">
      <c r="X88" t="s">
        <v>49</v>
      </c>
    </row>
    <row r="89" spans="24:24" x14ac:dyDescent="0.3">
      <c r="X89" t="s">
        <v>50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12" t="s">
        <v>90</v>
      </c>
    </row>
    <row r="90" spans="21:22" x14ac:dyDescent="0.3">
      <c r="U90" t="s">
        <v>43</v>
      </c>
      <c r="V90">
        <v>58.5</v>
      </c>
    </row>
    <row r="91" spans="21:22" x14ac:dyDescent="0.3">
      <c r="U91" s="11" t="s">
        <v>44</v>
      </c>
      <c r="V91">
        <v>3.6</v>
      </c>
    </row>
    <row r="92" spans="21:22" x14ac:dyDescent="0.3">
      <c r="U92" s="11" t="s">
        <v>45</v>
      </c>
      <c r="V92">
        <v>15.3</v>
      </c>
    </row>
    <row r="93" spans="21:22" x14ac:dyDescent="0.3">
      <c r="U93" t="s">
        <v>46</v>
      </c>
      <c r="V93">
        <v>13.6</v>
      </c>
    </row>
    <row r="94" spans="21:22" x14ac:dyDescent="0.3">
      <c r="U94" t="s">
        <v>47</v>
      </c>
      <c r="V94">
        <v>13.9</v>
      </c>
    </row>
    <row r="95" spans="21:22" x14ac:dyDescent="0.3">
      <c r="U95" t="s">
        <v>48</v>
      </c>
      <c r="V95">
        <v>-4.9000000000000004</v>
      </c>
    </row>
    <row r="96" spans="21:22" x14ac:dyDescent="0.3">
      <c r="V96">
        <f>SUM(V90:V95)</f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s="12" t="s">
        <v>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s="12" t="s">
        <v>93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RowHeight="14.4" x14ac:dyDescent="0.3"/>
  <sheetData>
    <row r="1" spans="1:1" x14ac:dyDescent="0.3">
      <c r="A1" s="12" t="s">
        <v>95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>
    <row r="1" spans="1:1" x14ac:dyDescent="0.3">
      <c r="A1" s="12" t="s">
        <v>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Portfolio Alloc Options</vt:lpstr>
      <vt:lpstr> Performance Data</vt:lpstr>
      <vt:lpstr>ACWI Fact Sheet</vt:lpstr>
      <vt:lpstr>Western Asset Fact Sheet</vt:lpstr>
      <vt:lpstr>Vanguard Total Bond</vt:lpstr>
      <vt:lpstr>Vanguard Total Stock</vt:lpstr>
      <vt:lpstr>Vanguard Total Intl Stock</vt:lpstr>
      <vt:lpstr>Vanguard Federal MM</vt:lpstr>
    </vt:vector>
  </TitlesOfParts>
  <Company>Oregon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Penny</dc:creator>
  <cp:lastModifiedBy>UCS</cp:lastModifiedBy>
  <cp:lastPrinted>2018-09-27T15:29:03Z</cp:lastPrinted>
  <dcterms:created xsi:type="dcterms:W3CDTF">2018-07-30T17:56:45Z</dcterms:created>
  <dcterms:modified xsi:type="dcterms:W3CDTF">2018-09-27T15:29:39Z</dcterms:modified>
</cp:coreProperties>
</file>